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ke-off" sheetId="1" state="visible" r:id="rId3"/>
    <sheet name="Coverag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<sst xmlns="http://schemas.openxmlformats.org/spreadsheetml/2006/main" count="150" uniqueCount="88">
  <si>
    <t xml:space="preserve">Framing Take-off Sheet</t>
  </si>
  <si>
    <t xml:space="preserve">Wall by wall. Every wall is its own order.</t>
  </si>
  <si>
    <t xml:space="preserve">Project</t>
  </si>
  <si>
    <t xml:space="preserve">Date</t>
  </si>
  <si>
    <t xml:space="preserve">Lumber yard</t>
  </si>
  <si>
    <t xml:space="preserve">1 · Each wall on its own line</t>
  </si>
  <si>
    <t xml:space="preserve">Wall</t>
  </si>
  <si>
    <t xml:space="preserve">Length ft</t>
  </si>
  <si>
    <t xml:space="preserve">Height ft</t>
  </si>
  <si>
    <t xml:space="preserve">Spacing in.</t>
  </si>
  <si>
    <t xml:space="preserve">Openings</t>
  </si>
  <si>
    <t xml:space="preserve">Corners</t>
  </si>
  <si>
    <t xml:space="preserve">On layout</t>
  </si>
  <si>
    <t xml:space="preserve">Extra</t>
  </si>
  <si>
    <t xml:space="preserve">Studs</t>
  </si>
  <si>
    <t xml:space="preserve">Plate ft</t>
  </si>
  <si>
    <t xml:space="preserve">North wall</t>
  </si>
  <si>
    <t xml:space="preserve">Total</t>
  </si>
  <si>
    <t xml:space="preserve">2 · Sheet goods</t>
  </si>
  <si>
    <t xml:space="preserve">Where</t>
  </si>
  <si>
    <t xml:space="preserve">Area sq ft</t>
  </si>
  <si>
    <t xml:space="preserve">Sheet sq ft</t>
  </si>
  <si>
    <t xml:space="preserve">Waste %</t>
  </si>
  <si>
    <t xml:space="preserve">Sheets</t>
  </si>
  <si>
    <t xml:space="preserve">Subfloor</t>
  </si>
  <si>
    <t xml:space="preserve">3 · Stairs</t>
  </si>
  <si>
    <t xml:space="preserve">Total rise, floor to floor (in.)</t>
  </si>
  <si>
    <t xml:space="preserve">Target riser (in.)</t>
  </si>
  <si>
    <t xml:space="preserve">Tread depth (in.)</t>
  </si>
  <si>
    <t xml:space="preserve">Risers</t>
  </si>
  <si>
    <t xml:space="preserve">Each riser (in.)</t>
  </si>
  <si>
    <t xml:space="preserve">Treads</t>
  </si>
  <si>
    <t xml:space="preserve">Total run (in.)</t>
  </si>
  <si>
    <t xml:space="preserve">Code check</t>
  </si>
  <si>
    <t xml:space="preserve">Shaded cells are the ones you fill in. Everything else calculates itself — row 8 is an example, type over it or delete it. Stud counts assume one stud at each end of the wall.</t>
  </si>
  <si>
    <t xml:space="preserve">What the extra studs are for</t>
  </si>
  <si>
    <t xml:space="preserve">•  Every opening needs two king studs and two jacks — four extra, whatever the width.</t>
  </si>
  <si>
    <t xml:space="preserve">•  Every corner where one wall meets another costs two more.</t>
  </si>
  <si>
    <t xml:space="preserve">•  Then 10% on top for cripples above the headers, blocking, and the boards you cut wrong.</t>
  </si>
  <si>
    <t xml:space="preserve">•  Plate material is the wall length three times over: one bottom plate and a double top.</t>
  </si>
  <si>
    <t xml:space="preserve">•  A 4 × 8 sheet is 32 sq ft. Allow 10% waste on a plain floor, 15% on a cut-up roof.</t>
  </si>
  <si>
    <t xml:space="preserve">Framing take-off sheet · free from onetripdiy.com/printables/</t>
  </si>
  <si>
    <t xml:space="preserve">Coverage figures</t>
  </si>
  <si>
    <t xml:space="preserve">Taken from the calculator named in the last column. The figure on the package you are holding always wins.</t>
  </si>
  <si>
    <t xml:space="preserve">Material</t>
  </si>
  <si>
    <t xml:space="preserve">One package covers</t>
  </si>
  <si>
    <t xml:space="preserve">Figure</t>
  </si>
  <si>
    <t xml:space="preserve">Unit</t>
  </si>
  <si>
    <t xml:space="preserve">Calculator</t>
  </si>
  <si>
    <t xml:space="preserve">Drywall 4 × 8 ft</t>
  </si>
  <si>
    <t xml:space="preserve">one sheet</t>
  </si>
  <si>
    <t xml:space="preserve">sq ft</t>
  </si>
  <si>
    <t xml:space="preserve">onetripdiy.com/drywall-calculator/</t>
  </si>
  <si>
    <t xml:space="preserve">Drywall 4 × 10 ft</t>
  </si>
  <si>
    <t xml:space="preserve">Drywall 4 × 12 ft</t>
  </si>
  <si>
    <t xml:space="preserve">Paint — 400 sq ft</t>
  </si>
  <si>
    <t xml:space="preserve">one gallon, one coat</t>
  </si>
  <si>
    <t xml:space="preserve">onetripdiy.com/paint-calculator/</t>
  </si>
  <si>
    <t xml:space="preserve">Paint — 350 sq ft</t>
  </si>
  <si>
    <t xml:space="preserve">Paint — 300 sq ft</t>
  </si>
  <si>
    <t xml:space="preserve">Brick — Modular</t>
  </si>
  <si>
    <t xml:space="preserve">one sq ft of wall</t>
  </si>
  <si>
    <t xml:space="preserve">bricks</t>
  </si>
  <si>
    <t xml:space="preserve">onetripdiy.com/brick-calculator/</t>
  </si>
  <si>
    <t xml:space="preserve">Brick — Standard</t>
  </si>
  <si>
    <t xml:space="preserve">Brick — Queen</t>
  </si>
  <si>
    <t xml:space="preserve">Brick — King</t>
  </si>
  <si>
    <t xml:space="preserve">Brick — Utility</t>
  </si>
  <si>
    <t xml:space="preserve">Block — 8 or 6 in. thick</t>
  </si>
  <si>
    <t xml:space="preserve">blocks</t>
  </si>
  <si>
    <t xml:space="preserve">onetripdiy.com/concrete-block-calculator/</t>
  </si>
  <si>
    <t xml:space="preserve">Block — 8 × 8 × 24 in.</t>
  </si>
  <si>
    <t xml:space="preserve">Block — 8 × 4 × 16 in.</t>
  </si>
  <si>
    <t xml:space="preserve">Siding — 5 1/4 in. fiber cement</t>
  </si>
  <si>
    <t xml:space="preserve">one 12 ft plank</t>
  </si>
  <si>
    <t xml:space="preserve">onetripdiy.com/siding-calculator/</t>
  </si>
  <si>
    <t xml:space="preserve">Siding — 6 1/4 in. fiber cement</t>
  </si>
  <si>
    <t xml:space="preserve">Siding — 7 1/4 in. fiber cement</t>
  </si>
  <si>
    <t xml:space="preserve">Siding — 8 1/4 in. fiber cement</t>
  </si>
  <si>
    <t xml:space="preserve">Siding — 9 1/4 in. fiber cement</t>
  </si>
  <si>
    <t xml:space="preserve">Siding — 12 in. fiber cement</t>
  </si>
  <si>
    <t xml:space="preserve">Shiplap — 1 × 4 shiplap</t>
  </si>
  <si>
    <t xml:space="preserve">one 8 ft board</t>
  </si>
  <si>
    <t xml:space="preserve">onetripdiy.com/shiplap-calculator/</t>
  </si>
  <si>
    <t xml:space="preserve">Shiplap — 1 × 6 shiplap</t>
  </si>
  <si>
    <t xml:space="preserve">Shiplap — 1 × 6 nickel gap</t>
  </si>
  <si>
    <t xml:space="preserve">Shiplap — 1 × 8 shiplap</t>
  </si>
  <si>
    <t xml:space="preserve">Shiplap — 1 × 8 T&amp;G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</si>
</sst>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#"/>
    <numFmt numFmtId="166" formatCode="#,##0"/>
    <numFmt numFmtId="167" formatCode="#,##0.0"/>
    <numFmt numFmtId="168" formatCode="#,##0.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sz val="10"/>
      <color rgb="FF5A6874"/>
      <name val="Arial"/>
      <family val="0"/>
      <charset val="1"/>
    </font>
    <font>
      <sz val="9"/>
      <color rgb="FF5A6874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  <font>
      <b val="true"/>
      <sz val="14"/>
      <color rgb="FF1E3A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1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10" min="9" style="0" width="12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D4" s="3" t="s">
        <v>3</v>
      </c>
      <c r="E4" s="4"/>
      <c r="G4" s="3" t="s">
        <v>4</v>
      </c>
      <c r="H4" s="4"/>
    </row>
    <row r="6" customFormat="false" ht="15" hidden="false" customHeight="false" outlineLevel="0" collapsed="false">
      <c r="A6" s="5" t="s">
        <v>5</v>
      </c>
    </row>
    <row r="7" customFormat="false" ht="19.5" hidden="false" customHeight="tru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</row>
    <row r="8" customFormat="false" ht="15" hidden="false" customHeight="false" outlineLevel="0" collapsed="false">
      <c r="A8" s="4" t="s">
        <v>16</v>
      </c>
      <c r="B8" s="7" t="n">
        <v>16</v>
      </c>
      <c r="C8" s="7" t="n">
        <v>8</v>
      </c>
      <c r="D8" s="8" t="n">
        <v>16</v>
      </c>
      <c r="E8" s="8" t="n">
        <v>1</v>
      </c>
      <c r="F8" s="8" t="n">
        <v>2</v>
      </c>
      <c r="G8" s="9" t="n">
        <f aca="false">IF(AND(N(B8)&gt;0,N(D8)&gt;0),CEILING(B8*12/D8,1)+1,"")</f>
        <v>13</v>
      </c>
      <c r="H8" s="9" t="n">
        <f aca="false">IF(N(B8)&gt;0,N(E8)*4+N(F8)*2+CEILING((N(G8)+N(E8)*4+N(F8)*2)*0.1,1),"")</f>
        <v>11</v>
      </c>
      <c r="I8" s="9" t="n">
        <f aca="false">IF(N(G8)&gt;0,G8+H8,"")</f>
        <v>24</v>
      </c>
      <c r="J8" s="10" t="n">
        <f aca="false">IF(N(B8)&gt;0,B8*3,"")</f>
        <v>48</v>
      </c>
    </row>
    <row r="9" customFormat="false" ht="15" hidden="false" customHeight="false" outlineLevel="0" collapsed="false">
      <c r="A9" s="4"/>
      <c r="B9" s="7"/>
      <c r="C9" s="7"/>
      <c r="D9" s="8"/>
      <c r="E9" s="8"/>
      <c r="F9" s="8"/>
      <c r="G9" s="9" t="str">
        <f aca="false">IF(AND(N(B9)&gt;0,N(D9)&gt;0),CEILING(B9*12/D9,1)+1,"")</f>
        <v/>
      </c>
      <c r="H9" s="9" t="str">
        <f aca="false">IF(N(B9)&gt;0,N(E9)*4+N(F9)*2+CEILING((N(G9)+N(E9)*4+N(F9)*2)*0.1,1),"")</f>
        <v/>
      </c>
      <c r="I9" s="9" t="str">
        <f aca="false">IF(N(G9)&gt;0,G9+H9,"")</f>
        <v/>
      </c>
      <c r="J9" s="10" t="str">
        <f aca="false">IF(N(B9)&gt;0,B9*3,"")</f>
        <v/>
      </c>
    </row>
    <row r="10" customFormat="false" ht="15" hidden="false" customHeight="false" outlineLevel="0" collapsed="false">
      <c r="A10" s="4"/>
      <c r="B10" s="7"/>
      <c r="C10" s="7"/>
      <c r="D10" s="8"/>
      <c r="E10" s="8"/>
      <c r="F10" s="8"/>
      <c r="G10" s="9" t="str">
        <f aca="false">IF(AND(N(B10)&gt;0,N(D10)&gt;0),CEILING(B10*12/D10,1)+1,"")</f>
        <v/>
      </c>
      <c r="H10" s="9" t="str">
        <f aca="false">IF(N(B10)&gt;0,N(E10)*4+N(F10)*2+CEILING((N(G10)+N(E10)*4+N(F10)*2)*0.1,1),"")</f>
        <v/>
      </c>
      <c r="I10" s="9" t="str">
        <f aca="false">IF(N(G10)&gt;0,G10+H10,"")</f>
        <v/>
      </c>
      <c r="J10" s="10" t="str">
        <f aca="false">IF(N(B10)&gt;0,B10*3,"")</f>
        <v/>
      </c>
    </row>
    <row r="11" customFormat="false" ht="15" hidden="false" customHeight="false" outlineLevel="0" collapsed="false">
      <c r="A11" s="4"/>
      <c r="B11" s="7"/>
      <c r="C11" s="7"/>
      <c r="D11" s="8"/>
      <c r="E11" s="8"/>
      <c r="F11" s="8"/>
      <c r="G11" s="9" t="str">
        <f aca="false">IF(AND(N(B11)&gt;0,N(D11)&gt;0),CEILING(B11*12/D11,1)+1,"")</f>
        <v/>
      </c>
      <c r="H11" s="9" t="str">
        <f aca="false">IF(N(B11)&gt;0,N(E11)*4+N(F11)*2+CEILING((N(G11)+N(E11)*4+N(F11)*2)*0.1,1),"")</f>
        <v/>
      </c>
      <c r="I11" s="9" t="str">
        <f aca="false">IF(N(G11)&gt;0,G11+H11,"")</f>
        <v/>
      </c>
      <c r="J11" s="10" t="str">
        <f aca="false">IF(N(B11)&gt;0,B11*3,"")</f>
        <v/>
      </c>
    </row>
    <row r="12" customFormat="false" ht="15" hidden="false" customHeight="false" outlineLevel="0" collapsed="false">
      <c r="A12" s="4"/>
      <c r="B12" s="7"/>
      <c r="C12" s="7"/>
      <c r="D12" s="8"/>
      <c r="E12" s="8"/>
      <c r="F12" s="8"/>
      <c r="G12" s="9" t="str">
        <f aca="false">IF(AND(N(B12)&gt;0,N(D12)&gt;0),CEILING(B12*12/D12,1)+1,"")</f>
        <v/>
      </c>
      <c r="H12" s="9" t="str">
        <f aca="false">IF(N(B12)&gt;0,N(E12)*4+N(F12)*2+CEILING((N(G12)+N(E12)*4+N(F12)*2)*0.1,1),"")</f>
        <v/>
      </c>
      <c r="I12" s="9" t="str">
        <f aca="false">IF(N(G12)&gt;0,G12+H12,"")</f>
        <v/>
      </c>
      <c r="J12" s="10" t="str">
        <f aca="false">IF(N(B12)&gt;0,B12*3,"")</f>
        <v/>
      </c>
    </row>
    <row r="13" customFormat="false" ht="15" hidden="false" customHeight="false" outlineLevel="0" collapsed="false">
      <c r="A13" s="4"/>
      <c r="B13" s="7"/>
      <c r="C13" s="7"/>
      <c r="D13" s="8"/>
      <c r="E13" s="8"/>
      <c r="F13" s="8"/>
      <c r="G13" s="9" t="str">
        <f aca="false">IF(AND(N(B13)&gt;0,N(D13)&gt;0),CEILING(B13*12/D13,1)+1,"")</f>
        <v/>
      </c>
      <c r="H13" s="9" t="str">
        <f aca="false">IF(N(B13)&gt;0,N(E13)*4+N(F13)*2+CEILING((N(G13)+N(E13)*4+N(F13)*2)*0.1,1),"")</f>
        <v/>
      </c>
      <c r="I13" s="9" t="str">
        <f aca="false">IF(N(G13)&gt;0,G13+H13,"")</f>
        <v/>
      </c>
      <c r="J13" s="10" t="str">
        <f aca="false">IF(N(B13)&gt;0,B13*3,"")</f>
        <v/>
      </c>
    </row>
    <row r="14" customFormat="false" ht="15" hidden="false" customHeight="false" outlineLevel="0" collapsed="false">
      <c r="A14" s="4"/>
      <c r="B14" s="7"/>
      <c r="C14" s="7"/>
      <c r="D14" s="8"/>
      <c r="E14" s="8"/>
      <c r="F14" s="8"/>
      <c r="G14" s="9" t="str">
        <f aca="false">IF(AND(N(B14)&gt;0,N(D14)&gt;0),CEILING(B14*12/D14,1)+1,"")</f>
        <v/>
      </c>
      <c r="H14" s="9" t="str">
        <f aca="false">IF(N(B14)&gt;0,N(E14)*4+N(F14)*2+CEILING((N(G14)+N(E14)*4+N(F14)*2)*0.1,1),"")</f>
        <v/>
      </c>
      <c r="I14" s="9" t="str">
        <f aca="false">IF(N(G14)&gt;0,G14+H14,"")</f>
        <v/>
      </c>
      <c r="J14" s="10" t="str">
        <f aca="false">IF(N(B14)&gt;0,B14*3,"")</f>
        <v/>
      </c>
    </row>
    <row r="15" customFormat="false" ht="15" hidden="false" customHeight="false" outlineLevel="0" collapsed="false">
      <c r="A15" s="4"/>
      <c r="B15" s="7"/>
      <c r="C15" s="7"/>
      <c r="D15" s="8"/>
      <c r="E15" s="8"/>
      <c r="F15" s="8"/>
      <c r="G15" s="9" t="str">
        <f aca="false">IF(AND(N(B15)&gt;0,N(D15)&gt;0),CEILING(B15*12/D15,1)+1,"")</f>
        <v/>
      </c>
      <c r="H15" s="9" t="str">
        <f aca="false">IF(N(B15)&gt;0,N(E15)*4+N(F15)*2+CEILING((N(G15)+N(E15)*4+N(F15)*2)*0.1,1),"")</f>
        <v/>
      </c>
      <c r="I15" s="9" t="str">
        <f aca="false">IF(N(G15)&gt;0,G15+H15,"")</f>
        <v/>
      </c>
      <c r="J15" s="10" t="str">
        <f aca="false">IF(N(B15)&gt;0,B15*3,"")</f>
        <v/>
      </c>
    </row>
    <row r="16" customFormat="false" ht="15" hidden="false" customHeight="false" outlineLevel="0" collapsed="false">
      <c r="A16" s="4"/>
      <c r="B16" s="7"/>
      <c r="C16" s="7"/>
      <c r="D16" s="8"/>
      <c r="E16" s="8"/>
      <c r="F16" s="8"/>
      <c r="G16" s="9" t="str">
        <f aca="false">IF(AND(N(B16)&gt;0,N(D16)&gt;0),CEILING(B16*12/D16,1)+1,"")</f>
        <v/>
      </c>
      <c r="H16" s="9" t="str">
        <f aca="false">IF(N(B16)&gt;0,N(E16)*4+N(F16)*2+CEILING((N(G16)+N(E16)*4+N(F16)*2)*0.1,1),"")</f>
        <v/>
      </c>
      <c r="I16" s="9" t="str">
        <f aca="false">IF(N(G16)&gt;0,G16+H16,"")</f>
        <v/>
      </c>
      <c r="J16" s="10" t="str">
        <f aca="false">IF(N(B16)&gt;0,B16*3,"")</f>
        <v/>
      </c>
    </row>
    <row r="17" customFormat="false" ht="15" hidden="false" customHeight="false" outlineLevel="0" collapsed="false">
      <c r="A17" s="4"/>
      <c r="B17" s="7"/>
      <c r="C17" s="7"/>
      <c r="D17" s="8"/>
      <c r="E17" s="8"/>
      <c r="F17" s="8"/>
      <c r="G17" s="9" t="str">
        <f aca="false">IF(AND(N(B17)&gt;0,N(D17)&gt;0),CEILING(B17*12/D17,1)+1,"")</f>
        <v/>
      </c>
      <c r="H17" s="9" t="str">
        <f aca="false">IF(N(B17)&gt;0,N(E17)*4+N(F17)*2+CEILING((N(G17)+N(E17)*4+N(F17)*2)*0.1,1),"")</f>
        <v/>
      </c>
      <c r="I17" s="9" t="str">
        <f aca="false">IF(N(G17)&gt;0,G17+H17,"")</f>
        <v/>
      </c>
      <c r="J17" s="10" t="str">
        <f aca="false">IF(N(B17)&gt;0,B17*3,"")</f>
        <v/>
      </c>
    </row>
    <row r="18" customFormat="false" ht="15" hidden="false" customHeight="false" outlineLevel="0" collapsed="false">
      <c r="A18" s="4"/>
      <c r="B18" s="7"/>
      <c r="C18" s="7"/>
      <c r="D18" s="8"/>
      <c r="E18" s="8"/>
      <c r="F18" s="8"/>
      <c r="G18" s="9" t="str">
        <f aca="false">IF(AND(N(B18)&gt;0,N(D18)&gt;0),CEILING(B18*12/D18,1)+1,"")</f>
        <v/>
      </c>
      <c r="H18" s="9" t="str">
        <f aca="false">IF(N(B18)&gt;0,N(E18)*4+N(F18)*2+CEILING((N(G18)+N(E18)*4+N(F18)*2)*0.1,1),"")</f>
        <v/>
      </c>
      <c r="I18" s="9" t="str">
        <f aca="false">IF(N(G18)&gt;0,G18+H18,"")</f>
        <v/>
      </c>
      <c r="J18" s="10" t="str">
        <f aca="false">IF(N(B18)&gt;0,B18*3,"")</f>
        <v/>
      </c>
    </row>
    <row r="19" customFormat="false" ht="15" hidden="false" customHeight="false" outlineLevel="0" collapsed="false">
      <c r="A19" s="4"/>
      <c r="B19" s="7"/>
      <c r="C19" s="7"/>
      <c r="D19" s="8"/>
      <c r="E19" s="8"/>
      <c r="F19" s="8"/>
      <c r="G19" s="9" t="str">
        <f aca="false">IF(AND(N(B19)&gt;0,N(D19)&gt;0),CEILING(B19*12/D19,1)+1,"")</f>
        <v/>
      </c>
      <c r="H19" s="9" t="str">
        <f aca="false">IF(N(B19)&gt;0,N(E19)*4+N(F19)*2+CEILING((N(G19)+N(E19)*4+N(F19)*2)*0.1,1),"")</f>
        <v/>
      </c>
      <c r="I19" s="9" t="str">
        <f aca="false">IF(N(G19)&gt;0,G19+H19,"")</f>
        <v/>
      </c>
      <c r="J19" s="10" t="str">
        <f aca="false">IF(N(B19)&gt;0,B19*3,"")</f>
        <v/>
      </c>
    </row>
    <row r="20" customFormat="false" ht="15" hidden="false" customHeight="false" outlineLevel="0" collapsed="false">
      <c r="A20" s="11" t="s">
        <v>17</v>
      </c>
      <c r="G20" s="12" t="n">
        <f aca="false">SUM(G8:G19)</f>
        <v>13</v>
      </c>
      <c r="H20" s="12" t="n">
        <f aca="false">SUM(H8:H19)</f>
        <v>11</v>
      </c>
      <c r="I20" s="12" t="n">
        <f aca="false">SUM(I8:I19)</f>
        <v>24</v>
      </c>
      <c r="J20" s="12" t="n">
        <f aca="false">SUM(J8:J19)</f>
        <v>48</v>
      </c>
    </row>
    <row r="22" customFormat="false" ht="15" hidden="false" customHeight="false" outlineLevel="0" collapsed="false">
      <c r="A22" s="5" t="s">
        <v>18</v>
      </c>
    </row>
    <row r="23" customFormat="false" ht="19.5" hidden="false" customHeight="true" outlineLevel="0" collapsed="false">
      <c r="A23" s="6" t="s">
        <v>19</v>
      </c>
      <c r="B23" s="6" t="s">
        <v>20</v>
      </c>
      <c r="C23" s="6" t="s">
        <v>21</v>
      </c>
      <c r="D23" s="6" t="s">
        <v>22</v>
      </c>
      <c r="E23" s="6" t="s">
        <v>23</v>
      </c>
    </row>
    <row r="24" customFormat="false" ht="15" hidden="false" customHeight="false" outlineLevel="0" collapsed="false">
      <c r="A24" s="4" t="s">
        <v>24</v>
      </c>
      <c r="B24" s="8" t="n">
        <v>520</v>
      </c>
      <c r="C24" s="13" t="n">
        <v>32</v>
      </c>
      <c r="D24" s="8" t="n">
        <v>10</v>
      </c>
      <c r="E24" s="9" t="n">
        <f aca="false">IF(AND(N(B24)&gt;0,N(C24)&gt;0),CEILING(B24*(1+N(D24)/100)/C24,1),"")</f>
        <v>18</v>
      </c>
    </row>
    <row r="25" customFormat="false" ht="15" hidden="false" customHeight="false" outlineLevel="0" collapsed="false">
      <c r="A25" s="4"/>
      <c r="B25" s="8"/>
      <c r="C25" s="13"/>
      <c r="D25" s="8"/>
      <c r="E25" s="9" t="str">
        <f aca="false">IF(AND(N(B25)&gt;0,N(C25)&gt;0),CEILING(B25*(1+N(D25)/100)/C25,1),"")</f>
        <v/>
      </c>
    </row>
    <row r="26" customFormat="false" ht="15" hidden="false" customHeight="false" outlineLevel="0" collapsed="false">
      <c r="A26" s="4"/>
      <c r="B26" s="8"/>
      <c r="C26" s="13"/>
      <c r="D26" s="8"/>
      <c r="E26" s="9" t="str">
        <f aca="false">IF(AND(N(B26)&gt;0,N(C26)&gt;0),CEILING(B26*(1+N(D26)/100)/C26,1),"")</f>
        <v/>
      </c>
    </row>
    <row r="27" customFormat="false" ht="15" hidden="false" customHeight="false" outlineLevel="0" collapsed="false">
      <c r="A27" s="4"/>
      <c r="B27" s="8"/>
      <c r="C27" s="13"/>
      <c r="D27" s="8"/>
      <c r="E27" s="9" t="str">
        <f aca="false">IF(AND(N(B27)&gt;0,N(C27)&gt;0),CEILING(B27*(1+N(D27)/100)/C27,1),"")</f>
        <v/>
      </c>
    </row>
    <row r="28" customFormat="false" ht="15" hidden="false" customHeight="false" outlineLevel="0" collapsed="false">
      <c r="A28" s="4"/>
      <c r="B28" s="8"/>
      <c r="C28" s="13"/>
      <c r="D28" s="8"/>
      <c r="E28" s="9" t="str">
        <f aca="false">IF(AND(N(B28)&gt;0,N(C28)&gt;0),CEILING(B28*(1+N(D28)/100)/C28,1),"")</f>
        <v/>
      </c>
    </row>
    <row r="29" customFormat="false" ht="15" hidden="false" customHeight="false" outlineLevel="0" collapsed="false">
      <c r="A29" s="11" t="s">
        <v>17</v>
      </c>
      <c r="E29" s="12" t="n">
        <f aca="false">SUM(E24:E28)</f>
        <v>18</v>
      </c>
    </row>
    <row r="31" customFormat="false" ht="15" hidden="false" customHeight="false" outlineLevel="0" collapsed="false">
      <c r="A31" s="5" t="s">
        <v>25</v>
      </c>
    </row>
    <row r="32" customFormat="false" ht="15" hidden="false" customHeight="false" outlineLevel="0" collapsed="false">
      <c r="A32" s="14" t="s">
        <v>26</v>
      </c>
      <c r="B32" s="7" t="n">
        <v>109</v>
      </c>
    </row>
    <row r="33" customFormat="false" ht="15" hidden="false" customHeight="false" outlineLevel="0" collapsed="false">
      <c r="A33" s="14" t="s">
        <v>27</v>
      </c>
      <c r="B33" s="7" t="n">
        <v>7</v>
      </c>
    </row>
    <row r="34" customFormat="false" ht="15" hidden="false" customHeight="false" outlineLevel="0" collapsed="false">
      <c r="A34" s="14" t="s">
        <v>28</v>
      </c>
      <c r="B34" s="7" t="n">
        <v>10</v>
      </c>
    </row>
    <row r="35" customFormat="false" ht="15" hidden="false" customHeight="false" outlineLevel="0" collapsed="false">
      <c r="A35" s="14" t="s">
        <v>29</v>
      </c>
      <c r="B35" s="9" t="n">
        <f aca="false">IF(N(B32)&gt;0,ROUND(B32/B33,0),"")</f>
        <v>16</v>
      </c>
    </row>
    <row r="36" customFormat="false" ht="15" hidden="false" customHeight="false" outlineLevel="0" collapsed="false">
      <c r="A36" s="14" t="s">
        <v>30</v>
      </c>
      <c r="B36" s="15" t="n">
        <f aca="false">IFERROR(B32/B35,"")</f>
        <v>6.8125</v>
      </c>
    </row>
    <row r="37" customFormat="false" ht="15" hidden="false" customHeight="false" outlineLevel="0" collapsed="false">
      <c r="A37" s="14" t="s">
        <v>31</v>
      </c>
      <c r="B37" s="9" t="n">
        <f aca="false">IF(N(B35)&gt;0,B35-1,"")</f>
        <v>15</v>
      </c>
    </row>
    <row r="38" customFormat="false" ht="15" hidden="false" customHeight="false" outlineLevel="0" collapsed="false">
      <c r="A38" s="14" t="s">
        <v>32</v>
      </c>
      <c r="B38" s="10" t="n">
        <f aca="false">IF(N(B37)&gt;0,B37*B34,"")</f>
        <v>150</v>
      </c>
    </row>
    <row r="39" customFormat="false" ht="15" hidden="false" customHeight="false" outlineLevel="0" collapsed="false">
      <c r="A39" s="14" t="s">
        <v>33</v>
      </c>
      <c r="B39" s="16" t="str">
        <f aca="false">IF(N(B36)=0,"",IF(AND(B36&lt;=7.75,B34&gt;=10),"Passes: riser under 7 3/4 in., tread 10 in. or more","Check it: US code allows 7 3/4 in. maximum riser and 10 in. minimum tread"))</f>
        <v>Passes: riser under 7 3/4 in., tread 10 in. or more</v>
      </c>
      <c r="C39" s="16"/>
      <c r="D39" s="16"/>
      <c r="E39" s="16"/>
      <c r="F39" s="16"/>
      <c r="G39" s="16"/>
    </row>
    <row r="41" customFormat="false" ht="25.5" hidden="false" customHeight="true" outlineLevel="0" collapsed="false">
      <c r="A41" s="17" t="s">
        <v>34</v>
      </c>
      <c r="B41" s="17"/>
      <c r="C41" s="17"/>
      <c r="D41" s="17"/>
      <c r="E41" s="17"/>
      <c r="F41" s="17"/>
      <c r="G41" s="17"/>
      <c r="H41" s="17"/>
      <c r="I41" s="17"/>
      <c r="J41" s="17"/>
    </row>
    <row r="43" customFormat="false" ht="15" hidden="false" customHeight="false" outlineLevel="0" collapsed="false">
      <c r="A43" s="18" t="s">
        <v>35</v>
      </c>
    </row>
    <row r="44" customFormat="false" ht="13.5" hidden="false" customHeight="true" outlineLevel="0" collapsed="false">
      <c r="A44" s="19" t="s">
        <v>36</v>
      </c>
      <c r="B44" s="19"/>
      <c r="C44" s="19"/>
      <c r="D44" s="19"/>
      <c r="E44" s="19"/>
      <c r="F44" s="19"/>
      <c r="G44" s="19"/>
      <c r="H44" s="19"/>
      <c r="I44" s="19"/>
      <c r="J44" s="19"/>
    </row>
    <row r="45" customFormat="false" ht="13.5" hidden="false" customHeight="true" outlineLevel="0" collapsed="false">
      <c r="A45" s="19" t="s">
        <v>37</v>
      </c>
      <c r="B45" s="19"/>
      <c r="C45" s="19"/>
      <c r="D45" s="19"/>
      <c r="E45" s="19"/>
      <c r="F45" s="19"/>
      <c r="G45" s="19"/>
      <c r="H45" s="19"/>
      <c r="I45" s="19"/>
      <c r="J45" s="19"/>
    </row>
    <row r="46" customFormat="false" ht="13.5" hidden="false" customHeight="true" outlineLevel="0" collapsed="false">
      <c r="A46" s="19" t="s">
        <v>38</v>
      </c>
      <c r="B46" s="19"/>
      <c r="C46" s="19"/>
      <c r="D46" s="19"/>
      <c r="E46" s="19"/>
      <c r="F46" s="19"/>
      <c r="G46" s="19"/>
      <c r="H46" s="19"/>
      <c r="I46" s="19"/>
      <c r="J46" s="19"/>
    </row>
    <row r="47" customFormat="false" ht="13.5" hidden="false" customHeight="true" outlineLevel="0" collapsed="false">
      <c r="A47" s="19" t="s">
        <v>39</v>
      </c>
      <c r="B47" s="19"/>
      <c r="C47" s="19"/>
      <c r="D47" s="19"/>
      <c r="E47" s="19"/>
      <c r="F47" s="19"/>
      <c r="G47" s="19"/>
      <c r="H47" s="19"/>
      <c r="I47" s="19"/>
      <c r="J47" s="19"/>
    </row>
    <row r="48" customFormat="false" ht="13.5" hidden="false" customHeight="true" outlineLevel="0" collapsed="false">
      <c r="A48" s="19" t="s">
        <v>40</v>
      </c>
      <c r="B48" s="19"/>
      <c r="C48" s="19"/>
      <c r="D48" s="19"/>
      <c r="E48" s="19"/>
      <c r="F48" s="19"/>
      <c r="G48" s="19"/>
      <c r="H48" s="19"/>
      <c r="I48" s="19"/>
      <c r="J48" s="19"/>
    </row>
    <row r="50" customFormat="false" ht="15" hidden="false" customHeight="false" outlineLevel="0" collapsed="false">
      <c r="A50" s="20" t="s">
        <v>41</v>
      </c>
      <c r="B50" s="20"/>
      <c r="C50" s="20"/>
      <c r="D50" s="20"/>
      <c r="E50" s="20"/>
      <c r="F50" s="20"/>
      <c r="G50" s="20"/>
      <c r="H50" s="20"/>
      <c r="I50" s="20"/>
      <c r="J50" s="20"/>
    </row>
  </sheetData>
  <mergeCells count="8">
    <mergeCell ref="B39:G39"/>
    <mergeCell ref="A41:J41"/>
    <mergeCell ref="A44:J44"/>
    <mergeCell ref="A45:J45"/>
    <mergeCell ref="A46:J46"/>
    <mergeCell ref="A47:J47"/>
    <mergeCell ref="A48:J48"/>
    <mergeCell ref="A50:J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2"/>
    <col collapsed="false" customWidth="true" hidden="false" outlineLevel="0" max="4" min="3" style="0" width="12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21" t="s">
        <v>42</v>
      </c>
    </row>
    <row r="2" customFormat="false" ht="15" hidden="false" customHeight="false" outlineLevel="0" collapsed="false">
      <c r="A2" s="22" t="s">
        <v>43</v>
      </c>
      <c r="B2" s="22"/>
      <c r="C2" s="22"/>
      <c r="D2" s="22"/>
      <c r="E2" s="22"/>
    </row>
    <row r="4" customFormat="false" ht="19.5" hidden="false" customHeight="true" outlineLevel="0" collapsed="false">
      <c r="A4" s="6" t="s">
        <v>44</v>
      </c>
      <c r="B4" s="6" t="s">
        <v>45</v>
      </c>
      <c r="C4" s="6" t="s">
        <v>46</v>
      </c>
      <c r="D4" s="6" t="s">
        <v>47</v>
      </c>
      <c r="E4" s="6" t="s">
        <v>48</v>
      </c>
    </row>
    <row r="5" customFormat="false" ht="15" hidden="false" customHeight="false" outlineLevel="0" collapsed="false">
      <c r="A5" s="23" t="s">
        <v>49</v>
      </c>
      <c r="B5" s="24" t="s">
        <v>50</v>
      </c>
      <c r="C5" s="25" t="n">
        <v>32</v>
      </c>
      <c r="D5" s="24" t="s">
        <v>51</v>
      </c>
      <c r="E5" s="26" t="s">
        <v>52</v>
      </c>
    </row>
    <row r="6" customFormat="false" ht="15" hidden="false" customHeight="false" outlineLevel="0" collapsed="false">
      <c r="A6" s="23" t="s">
        <v>53</v>
      </c>
      <c r="B6" s="24" t="s">
        <v>50</v>
      </c>
      <c r="C6" s="25" t="n">
        <v>40</v>
      </c>
      <c r="D6" s="24" t="s">
        <v>51</v>
      </c>
      <c r="E6" s="26" t="s">
        <v>52</v>
      </c>
    </row>
    <row r="7" customFormat="false" ht="15" hidden="false" customHeight="false" outlineLevel="0" collapsed="false">
      <c r="A7" s="23" t="s">
        <v>54</v>
      </c>
      <c r="B7" s="24" t="s">
        <v>50</v>
      </c>
      <c r="C7" s="25" t="n">
        <v>48</v>
      </c>
      <c r="D7" s="24" t="s">
        <v>51</v>
      </c>
      <c r="E7" s="26" t="s">
        <v>52</v>
      </c>
    </row>
    <row r="8" customFormat="false" ht="15" hidden="false" customHeight="false" outlineLevel="0" collapsed="false">
      <c r="A8" s="23" t="s">
        <v>55</v>
      </c>
      <c r="B8" s="24" t="s">
        <v>56</v>
      </c>
      <c r="C8" s="25" t="n">
        <v>400</v>
      </c>
      <c r="D8" s="24" t="s">
        <v>51</v>
      </c>
      <c r="E8" s="26" t="s">
        <v>57</v>
      </c>
    </row>
    <row r="9" customFormat="false" ht="15" hidden="false" customHeight="false" outlineLevel="0" collapsed="false">
      <c r="A9" s="23" t="s">
        <v>58</v>
      </c>
      <c r="B9" s="24" t="s">
        <v>56</v>
      </c>
      <c r="C9" s="25" t="n">
        <v>350</v>
      </c>
      <c r="D9" s="24" t="s">
        <v>51</v>
      </c>
      <c r="E9" s="26" t="s">
        <v>57</v>
      </c>
    </row>
    <row r="10" customFormat="false" ht="15" hidden="false" customHeight="false" outlineLevel="0" collapsed="false">
      <c r="A10" s="23" t="s">
        <v>59</v>
      </c>
      <c r="B10" s="24" t="s">
        <v>56</v>
      </c>
      <c r="C10" s="25" t="n">
        <v>300</v>
      </c>
      <c r="D10" s="24" t="s">
        <v>51</v>
      </c>
      <c r="E10" s="26" t="s">
        <v>57</v>
      </c>
    </row>
    <row r="11" customFormat="false" ht="15" hidden="false" customHeight="false" outlineLevel="0" collapsed="false">
      <c r="A11" s="23" t="s">
        <v>60</v>
      </c>
      <c r="B11" s="24" t="s">
        <v>61</v>
      </c>
      <c r="C11" s="25" t="n">
        <v>6.86</v>
      </c>
      <c r="D11" s="24" t="s">
        <v>62</v>
      </c>
      <c r="E11" s="26" t="s">
        <v>63</v>
      </c>
    </row>
    <row r="12" customFormat="false" ht="15" hidden="false" customHeight="false" outlineLevel="0" collapsed="false">
      <c r="A12" s="23" t="s">
        <v>64</v>
      </c>
      <c r="B12" s="24" t="s">
        <v>61</v>
      </c>
      <c r="C12" s="25" t="n">
        <v>6.55</v>
      </c>
      <c r="D12" s="24" t="s">
        <v>62</v>
      </c>
      <c r="E12" s="26" t="s">
        <v>63</v>
      </c>
    </row>
    <row r="13" customFormat="false" ht="15" hidden="false" customHeight="false" outlineLevel="0" collapsed="false">
      <c r="A13" s="23" t="s">
        <v>65</v>
      </c>
      <c r="B13" s="24" t="s">
        <v>61</v>
      </c>
      <c r="C13" s="25" t="n">
        <v>5.76</v>
      </c>
      <c r="D13" s="24" t="s">
        <v>62</v>
      </c>
      <c r="E13" s="26" t="s">
        <v>63</v>
      </c>
    </row>
    <row r="14" customFormat="false" ht="15" hidden="false" customHeight="false" outlineLevel="0" collapsed="false">
      <c r="A14" s="23" t="s">
        <v>66</v>
      </c>
      <c r="B14" s="24" t="s">
        <v>61</v>
      </c>
      <c r="C14" s="25" t="n">
        <v>4.8</v>
      </c>
      <c r="D14" s="24" t="s">
        <v>62</v>
      </c>
      <c r="E14" s="26" t="s">
        <v>63</v>
      </c>
    </row>
    <row r="15" customFormat="false" ht="15" hidden="false" customHeight="false" outlineLevel="0" collapsed="false">
      <c r="A15" s="23" t="s">
        <v>67</v>
      </c>
      <c r="B15" s="24" t="s">
        <v>61</v>
      </c>
      <c r="C15" s="25" t="n">
        <v>3</v>
      </c>
      <c r="D15" s="24" t="s">
        <v>62</v>
      </c>
      <c r="E15" s="26" t="s">
        <v>63</v>
      </c>
    </row>
    <row r="16" customFormat="false" ht="15" hidden="false" customHeight="false" outlineLevel="0" collapsed="false">
      <c r="A16" s="23" t="s">
        <v>68</v>
      </c>
      <c r="B16" s="24" t="s">
        <v>61</v>
      </c>
      <c r="C16" s="25" t="n">
        <v>1.125</v>
      </c>
      <c r="D16" s="24" t="s">
        <v>69</v>
      </c>
      <c r="E16" s="26" t="s">
        <v>70</v>
      </c>
    </row>
    <row r="17" customFormat="false" ht="15" hidden="false" customHeight="false" outlineLevel="0" collapsed="false">
      <c r="A17" s="23" t="s">
        <v>71</v>
      </c>
      <c r="B17" s="24" t="s">
        <v>61</v>
      </c>
      <c r="C17" s="25" t="n">
        <v>0.75</v>
      </c>
      <c r="D17" s="24" t="s">
        <v>69</v>
      </c>
      <c r="E17" s="26" t="s">
        <v>70</v>
      </c>
    </row>
    <row r="18" customFormat="false" ht="15" hidden="false" customHeight="false" outlineLevel="0" collapsed="false">
      <c r="A18" s="23" t="s">
        <v>72</v>
      </c>
      <c r="B18" s="24" t="s">
        <v>61</v>
      </c>
      <c r="C18" s="25" t="n">
        <v>2.25</v>
      </c>
      <c r="D18" s="24" t="s">
        <v>69</v>
      </c>
      <c r="E18" s="26" t="s">
        <v>70</v>
      </c>
    </row>
    <row r="19" customFormat="false" ht="15" hidden="false" customHeight="false" outlineLevel="0" collapsed="false">
      <c r="A19" s="23" t="s">
        <v>73</v>
      </c>
      <c r="B19" s="24" t="s">
        <v>74</v>
      </c>
      <c r="C19" s="25" t="n">
        <v>4</v>
      </c>
      <c r="D19" s="24" t="s">
        <v>51</v>
      </c>
      <c r="E19" s="26" t="s">
        <v>75</v>
      </c>
    </row>
    <row r="20" customFormat="false" ht="15" hidden="false" customHeight="false" outlineLevel="0" collapsed="false">
      <c r="A20" s="23" t="s">
        <v>76</v>
      </c>
      <c r="B20" s="24" t="s">
        <v>74</v>
      </c>
      <c r="C20" s="25" t="n">
        <v>5</v>
      </c>
      <c r="D20" s="24" t="s">
        <v>51</v>
      </c>
      <c r="E20" s="26" t="s">
        <v>75</v>
      </c>
    </row>
    <row r="21" customFormat="false" ht="15" hidden="false" customHeight="false" outlineLevel="0" collapsed="false">
      <c r="A21" s="23" t="s">
        <v>77</v>
      </c>
      <c r="B21" s="24" t="s">
        <v>74</v>
      </c>
      <c r="C21" s="25" t="n">
        <v>6</v>
      </c>
      <c r="D21" s="24" t="s">
        <v>51</v>
      </c>
      <c r="E21" s="26" t="s">
        <v>75</v>
      </c>
    </row>
    <row r="22" customFormat="false" ht="15" hidden="false" customHeight="false" outlineLevel="0" collapsed="false">
      <c r="A22" s="23" t="s">
        <v>78</v>
      </c>
      <c r="B22" s="24" t="s">
        <v>74</v>
      </c>
      <c r="C22" s="25" t="n">
        <v>7</v>
      </c>
      <c r="D22" s="24" t="s">
        <v>51</v>
      </c>
      <c r="E22" s="26" t="s">
        <v>75</v>
      </c>
    </row>
    <row r="23" customFormat="false" ht="15" hidden="false" customHeight="false" outlineLevel="0" collapsed="false">
      <c r="A23" s="23" t="s">
        <v>79</v>
      </c>
      <c r="B23" s="24" t="s">
        <v>74</v>
      </c>
      <c r="C23" s="25" t="n">
        <v>8</v>
      </c>
      <c r="D23" s="24" t="s">
        <v>51</v>
      </c>
      <c r="E23" s="26" t="s">
        <v>75</v>
      </c>
    </row>
    <row r="24" customFormat="false" ht="15" hidden="false" customHeight="false" outlineLevel="0" collapsed="false">
      <c r="A24" s="23" t="s">
        <v>80</v>
      </c>
      <c r="B24" s="24" t="s">
        <v>74</v>
      </c>
      <c r="C24" s="25" t="n">
        <v>10.75</v>
      </c>
      <c r="D24" s="24" t="s">
        <v>51</v>
      </c>
      <c r="E24" s="26" t="s">
        <v>75</v>
      </c>
    </row>
    <row r="25" customFormat="false" ht="15" hidden="false" customHeight="false" outlineLevel="0" collapsed="false">
      <c r="A25" s="23" t="s">
        <v>81</v>
      </c>
      <c r="B25" s="24" t="s">
        <v>82</v>
      </c>
      <c r="C25" s="25" t="n">
        <v>2.08</v>
      </c>
      <c r="D25" s="24" t="s">
        <v>51</v>
      </c>
      <c r="E25" s="26" t="s">
        <v>83</v>
      </c>
    </row>
    <row r="26" customFormat="false" ht="15" hidden="false" customHeight="false" outlineLevel="0" collapsed="false">
      <c r="A26" s="23" t="s">
        <v>84</v>
      </c>
      <c r="B26" s="24" t="s">
        <v>82</v>
      </c>
      <c r="C26" s="25" t="n">
        <v>3.33</v>
      </c>
      <c r="D26" s="24" t="s">
        <v>51</v>
      </c>
      <c r="E26" s="26" t="s">
        <v>83</v>
      </c>
    </row>
    <row r="27" customFormat="false" ht="15" hidden="false" customHeight="false" outlineLevel="0" collapsed="false">
      <c r="A27" s="23" t="s">
        <v>85</v>
      </c>
      <c r="B27" s="24" t="s">
        <v>82</v>
      </c>
      <c r="C27" s="25" t="n">
        <v>3.42</v>
      </c>
      <c r="D27" s="24" t="s">
        <v>51</v>
      </c>
      <c r="E27" s="26" t="s">
        <v>83</v>
      </c>
    </row>
    <row r="28" customFormat="false" ht="15" hidden="false" customHeight="false" outlineLevel="0" collapsed="false">
      <c r="A28" s="23" t="s">
        <v>86</v>
      </c>
      <c r="B28" s="24" t="s">
        <v>82</v>
      </c>
      <c r="C28" s="25" t="n">
        <v>4.58</v>
      </c>
      <c r="D28" s="24" t="s">
        <v>51</v>
      </c>
      <c r="E28" s="26" t="s">
        <v>83</v>
      </c>
    </row>
    <row r="29" customFormat="false" ht="15" hidden="false" customHeight="false" outlineLevel="0" collapsed="false">
      <c r="A29" s="23" t="s">
        <v>87</v>
      </c>
      <c r="B29" s="24" t="s">
        <v>82</v>
      </c>
      <c r="C29" s="25" t="n">
        <v>4.67</v>
      </c>
      <c r="D29" s="24" t="s">
        <v>51</v>
      </c>
      <c r="E29" s="26" t="s">
        <v>83</v>
      </c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2026-09-16T08:30:08Z</dcterms:created>
  <dc:creator>openpyxl</dc:creator>
  <dc:description/>
  <dc:language>en-US</dc:language>
  <cp:lastModifiedBy/>
  <dcterms:modified xsi:type="dcterms:W3CDTF">2026-09-16T08:30:08Z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